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Calculator" sheetId="1" r:id="rId1"/>
  </sheets>
  <calcPr calcId="145621"/>
</workbook>
</file>

<file path=xl/calcChain.xml><?xml version="1.0" encoding="utf-8"?>
<calcChain xmlns="http://schemas.openxmlformats.org/spreadsheetml/2006/main">
  <c r="I31" i="1" l="1"/>
  <c r="J31" i="1" s="1"/>
  <c r="K31" i="1" s="1"/>
  <c r="I32" i="1"/>
  <c r="J32" i="1"/>
  <c r="K32" i="1" s="1"/>
  <c r="I33" i="1"/>
  <c r="J33" i="1" s="1"/>
  <c r="K33" i="1" s="1"/>
  <c r="I34" i="1"/>
  <c r="J34" i="1" s="1"/>
  <c r="K34" i="1" s="1"/>
  <c r="I35" i="1"/>
  <c r="J35" i="1" s="1"/>
  <c r="K35" i="1" s="1"/>
  <c r="I36" i="1"/>
  <c r="J36" i="1"/>
  <c r="K36" i="1" s="1"/>
  <c r="I30" i="1"/>
  <c r="J30" i="1" s="1"/>
  <c r="K30" i="1" s="1"/>
  <c r="I23" i="1"/>
  <c r="J23" i="1" s="1"/>
  <c r="K23" i="1" s="1"/>
  <c r="I24" i="1"/>
  <c r="J24" i="1"/>
  <c r="K24" i="1" s="1"/>
  <c r="I25" i="1"/>
  <c r="J25" i="1" s="1"/>
  <c r="K25" i="1" s="1"/>
  <c r="I26" i="1"/>
  <c r="J26" i="1" s="1"/>
  <c r="K26" i="1" s="1"/>
  <c r="I27" i="1"/>
  <c r="J27" i="1" s="1"/>
  <c r="K27" i="1" s="1"/>
  <c r="I28" i="1"/>
  <c r="J28" i="1"/>
  <c r="K28" i="1" s="1"/>
  <c r="I29" i="1"/>
  <c r="J29" i="1" s="1"/>
  <c r="K29" i="1" s="1"/>
  <c r="I22" i="1"/>
  <c r="J22" i="1" s="1"/>
  <c r="I16" i="1"/>
  <c r="J16" i="1" s="1"/>
  <c r="K16" i="1" s="1"/>
  <c r="I17" i="1"/>
  <c r="J17" i="1" s="1"/>
  <c r="K17" i="1" s="1"/>
  <c r="I18" i="1"/>
  <c r="J18" i="1" s="1"/>
  <c r="K18" i="1" s="1"/>
  <c r="I19" i="1"/>
  <c r="J19" i="1"/>
  <c r="K19" i="1" s="1"/>
  <c r="I20" i="1"/>
  <c r="J20" i="1" s="1"/>
  <c r="K20" i="1" s="1"/>
  <c r="I21" i="1"/>
  <c r="J21" i="1" s="1"/>
  <c r="K21" i="1" s="1"/>
  <c r="J15" i="1"/>
  <c r="I15" i="1"/>
  <c r="I8" i="1"/>
  <c r="J8" i="1" s="1"/>
  <c r="K8" i="1" s="1"/>
  <c r="I9" i="1"/>
  <c r="J9" i="1" s="1"/>
  <c r="K9" i="1" s="1"/>
  <c r="I10" i="1"/>
  <c r="J10" i="1" s="1"/>
  <c r="K10" i="1" s="1"/>
  <c r="I11" i="1"/>
  <c r="J11" i="1" s="1"/>
  <c r="K11" i="1" s="1"/>
  <c r="I12" i="1"/>
  <c r="J12" i="1" s="1"/>
  <c r="K12" i="1" s="1"/>
  <c r="I13" i="1"/>
  <c r="J13" i="1" s="1"/>
  <c r="K13" i="1" s="1"/>
  <c r="I14" i="1"/>
  <c r="J14" i="1" s="1"/>
  <c r="K14" i="1" s="1"/>
  <c r="I7" i="1"/>
  <c r="J7" i="1" s="1"/>
  <c r="K22" i="1" l="1"/>
  <c r="K15" i="1"/>
  <c r="K7" i="1"/>
  <c r="C31" i="1"/>
  <c r="D31" i="1" s="1"/>
  <c r="E31" i="1" s="1"/>
  <c r="C32" i="1"/>
  <c r="D32" i="1" s="1"/>
  <c r="E32" i="1" s="1"/>
  <c r="C33" i="1"/>
  <c r="D33" i="1" s="1"/>
  <c r="E33" i="1" s="1"/>
  <c r="C34" i="1"/>
  <c r="D34" i="1" s="1"/>
  <c r="E34" i="1" s="1"/>
  <c r="C35" i="1"/>
  <c r="D35" i="1" s="1"/>
  <c r="E35" i="1" s="1"/>
  <c r="C36" i="1"/>
  <c r="D36" i="1" s="1"/>
  <c r="E36" i="1" s="1"/>
  <c r="C30" i="1"/>
  <c r="D30" i="1" s="1"/>
  <c r="C23" i="1"/>
  <c r="D23" i="1" s="1"/>
  <c r="E23" i="1" s="1"/>
  <c r="C24" i="1"/>
  <c r="D24" i="1" s="1"/>
  <c r="E24" i="1" s="1"/>
  <c r="C25" i="1"/>
  <c r="D25" i="1" s="1"/>
  <c r="E25" i="1" s="1"/>
  <c r="C26" i="1"/>
  <c r="D26" i="1" s="1"/>
  <c r="E26" i="1" s="1"/>
  <c r="C27" i="1"/>
  <c r="D27" i="1" s="1"/>
  <c r="E27" i="1" s="1"/>
  <c r="C28" i="1"/>
  <c r="D28" i="1" s="1"/>
  <c r="E28" i="1" s="1"/>
  <c r="C29" i="1"/>
  <c r="D29" i="1" s="1"/>
  <c r="E29" i="1" s="1"/>
  <c r="C22" i="1"/>
  <c r="D22" i="1" s="1"/>
  <c r="E22" i="1" s="1"/>
  <c r="C21" i="1"/>
  <c r="D21" i="1" s="1"/>
  <c r="E21" i="1" s="1"/>
  <c r="C20" i="1"/>
  <c r="D20" i="1" s="1"/>
  <c r="E20" i="1" s="1"/>
  <c r="C19" i="1"/>
  <c r="D19" i="1" s="1"/>
  <c r="E19" i="1" s="1"/>
  <c r="C18" i="1"/>
  <c r="D18" i="1" s="1"/>
  <c r="E18" i="1" s="1"/>
  <c r="C17" i="1"/>
  <c r="D17" i="1" s="1"/>
  <c r="E17" i="1" s="1"/>
  <c r="C16" i="1"/>
  <c r="D16" i="1" s="1"/>
  <c r="E16" i="1" s="1"/>
  <c r="C15" i="1"/>
  <c r="D15" i="1" s="1"/>
  <c r="C8" i="1"/>
  <c r="D8" i="1" s="1"/>
  <c r="E8" i="1" s="1"/>
  <c r="C9" i="1"/>
  <c r="D9" i="1" s="1"/>
  <c r="E9" i="1" s="1"/>
  <c r="C10" i="1"/>
  <c r="D10" i="1" s="1"/>
  <c r="E10" i="1" s="1"/>
  <c r="C11" i="1"/>
  <c r="D11" i="1" s="1"/>
  <c r="E11" i="1" s="1"/>
  <c r="C12" i="1"/>
  <c r="D12" i="1" s="1"/>
  <c r="E12" i="1" s="1"/>
  <c r="C13" i="1"/>
  <c r="D13" i="1" s="1"/>
  <c r="E13" i="1" s="1"/>
  <c r="C14" i="1"/>
  <c r="D14" i="1" s="1"/>
  <c r="E14" i="1" s="1"/>
  <c r="C7" i="1"/>
  <c r="D7" i="1" s="1"/>
  <c r="E7" i="1" s="1"/>
  <c r="E30" i="1" l="1"/>
  <c r="E15" i="1"/>
</calcChain>
</file>

<file path=xl/sharedStrings.xml><?xml version="1.0" encoding="utf-8"?>
<sst xmlns="http://schemas.openxmlformats.org/spreadsheetml/2006/main" count="14" uniqueCount="7">
  <si>
    <t>F_CPU</t>
  </si>
  <si>
    <t>BAUD</t>
  </si>
  <si>
    <t>CLK2X</t>
  </si>
  <si>
    <t>BSCALE</t>
  </si>
  <si>
    <t>BSEL</t>
  </si>
  <si>
    <t>Error</t>
  </si>
  <si>
    <t>BSEL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</si>
</sst>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0" fontId="0" fillId="0" borderId="0" xfId="1" applyNumberFormat="1" applyFont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topLeftCell="A13" workbookViewId="0">
      <selection activeCell="B5" sqref="B5"/>
    </sheetView>
  </sheetViews>
  <sheetFormatPr defaultRowHeight="15" x14ac:dyDescent="0.25"/>
  <cols>
    <col min="4" max="4" width="11" bestFit="1" customWidth="1"/>
  </cols>
  <sheetData>
    <row r="1" spans="1:11" ht="21" x14ac:dyDescent="0.35">
      <c r="A1" s="2" t="s">
        <v>6</v>
      </c>
      <c r="B1" s="2"/>
      <c r="C1" s="2"/>
      <c r="D1" s="2"/>
      <c r="E1" s="2"/>
    </row>
    <row r="3" spans="1:11" x14ac:dyDescent="0.25">
      <c r="A3" t="s">
        <v>0</v>
      </c>
      <c r="B3">
        <v>2000000</v>
      </c>
      <c r="G3" t="s">
        <v>0</v>
      </c>
      <c r="H3">
        <v>32000000</v>
      </c>
    </row>
    <row r="4" spans="1:11" x14ac:dyDescent="0.25">
      <c r="A4" t="s">
        <v>1</v>
      </c>
      <c r="B4">
        <v>9600</v>
      </c>
    </row>
    <row r="6" spans="1:11" x14ac:dyDescent="0.25">
      <c r="A6" t="s">
        <v>2</v>
      </c>
      <c r="B6" t="s">
        <v>3</v>
      </c>
      <c r="C6" t="s">
        <v>4</v>
      </c>
      <c r="D6" t="s">
        <v>1</v>
      </c>
      <c r="E6" t="s">
        <v>5</v>
      </c>
      <c r="G6" t="s">
        <v>2</v>
      </c>
      <c r="H6" t="s">
        <v>3</v>
      </c>
      <c r="I6" t="s">
        <v>4</v>
      </c>
      <c r="J6" t="s">
        <v>1</v>
      </c>
      <c r="K6" t="s">
        <v>5</v>
      </c>
    </row>
    <row r="7" spans="1:11" x14ac:dyDescent="0.25">
      <c r="A7">
        <v>0</v>
      </c>
      <c r="B7">
        <v>7</v>
      </c>
      <c r="C7">
        <f>ROUND($B$3/(2^B7*16*$B$4)-1,0)</f>
        <v>-1</v>
      </c>
      <c r="D7" t="e">
        <f>$B$3/(2^B7*16*(C7+1))</f>
        <v>#DIV/0!</v>
      </c>
      <c r="E7" s="1" t="e">
        <f>(D7-$B$4)/$B$4</f>
        <v>#DIV/0!</v>
      </c>
      <c r="G7">
        <v>0</v>
      </c>
      <c r="H7">
        <v>7</v>
      </c>
      <c r="I7">
        <f>ROUND($H$3/(2^H7*16*$B$4)-1,0)</f>
        <v>1</v>
      </c>
      <c r="J7">
        <f>$H$3/(2^H7*16*(I7+1))</f>
        <v>7812.5</v>
      </c>
      <c r="K7" s="1">
        <f>(J7-$B$4)/$B$4</f>
        <v>-0.18619791666666666</v>
      </c>
    </row>
    <row r="8" spans="1:11" x14ac:dyDescent="0.25">
      <c r="A8">
        <v>0</v>
      </c>
      <c r="B8">
        <v>6</v>
      </c>
      <c r="C8">
        <f t="shared" ref="C8:C14" si="0">ROUND($B$3/(2^B8*16*$B$4)-1,0)</f>
        <v>-1</v>
      </c>
      <c r="D8" t="e">
        <f t="shared" ref="D8:D14" si="1">$B$3/(2^B8*16*(C8+1))</f>
        <v>#DIV/0!</v>
      </c>
      <c r="E8" s="1" t="e">
        <f t="shared" ref="E8:E36" si="2">(D8-$B$4)/$B$4</f>
        <v>#DIV/0!</v>
      </c>
      <c r="G8">
        <v>0</v>
      </c>
      <c r="H8">
        <v>6</v>
      </c>
      <c r="I8">
        <f t="shared" ref="I8:I14" si="3">ROUND($H$3/(2^H8*16*$B$4)-1,0)</f>
        <v>2</v>
      </c>
      <c r="J8">
        <f t="shared" ref="J8:J14" si="4">$H$3/(2^H8*16*(I8+1))</f>
        <v>10416.666666666666</v>
      </c>
      <c r="K8" s="1">
        <f t="shared" ref="K8:K14" si="5">(J8-$B$4)/$B$4</f>
        <v>8.5069444444444378E-2</v>
      </c>
    </row>
    <row r="9" spans="1:11" x14ac:dyDescent="0.25">
      <c r="A9">
        <v>0</v>
      </c>
      <c r="B9">
        <v>5</v>
      </c>
      <c r="C9">
        <f t="shared" si="0"/>
        <v>-1</v>
      </c>
      <c r="D9" t="e">
        <f t="shared" si="1"/>
        <v>#DIV/0!</v>
      </c>
      <c r="E9" s="1" t="e">
        <f t="shared" si="2"/>
        <v>#DIV/0!</v>
      </c>
      <c r="G9">
        <v>0</v>
      </c>
      <c r="H9">
        <v>5</v>
      </c>
      <c r="I9">
        <f t="shared" si="3"/>
        <v>6</v>
      </c>
      <c r="J9">
        <f t="shared" si="4"/>
        <v>8928.5714285714294</v>
      </c>
      <c r="K9" s="1">
        <f t="shared" si="5"/>
        <v>-6.9940476190476109E-2</v>
      </c>
    </row>
    <row r="10" spans="1:11" x14ac:dyDescent="0.25">
      <c r="A10">
        <v>0</v>
      </c>
      <c r="B10">
        <v>4</v>
      </c>
      <c r="C10">
        <f t="shared" si="0"/>
        <v>0</v>
      </c>
      <c r="D10">
        <f t="shared" si="1"/>
        <v>7812.5</v>
      </c>
      <c r="E10" s="1">
        <f t="shared" si="2"/>
        <v>-0.18619791666666666</v>
      </c>
      <c r="G10">
        <v>0</v>
      </c>
      <c r="H10">
        <v>4</v>
      </c>
      <c r="I10">
        <f t="shared" si="3"/>
        <v>12</v>
      </c>
      <c r="J10">
        <f t="shared" si="4"/>
        <v>9615.3846153846152</v>
      </c>
      <c r="K10" s="1">
        <f t="shared" si="5"/>
        <v>1.602564102564088E-3</v>
      </c>
    </row>
    <row r="11" spans="1:11" x14ac:dyDescent="0.25">
      <c r="A11">
        <v>0</v>
      </c>
      <c r="B11">
        <v>3</v>
      </c>
      <c r="C11">
        <f t="shared" si="0"/>
        <v>1</v>
      </c>
      <c r="D11">
        <f t="shared" si="1"/>
        <v>7812.5</v>
      </c>
      <c r="E11" s="1">
        <f t="shared" si="2"/>
        <v>-0.18619791666666666</v>
      </c>
      <c r="G11">
        <v>0</v>
      </c>
      <c r="H11">
        <v>3</v>
      </c>
      <c r="I11">
        <f t="shared" si="3"/>
        <v>25</v>
      </c>
      <c r="J11">
        <f t="shared" si="4"/>
        <v>9615.3846153846152</v>
      </c>
      <c r="K11" s="1">
        <f t="shared" si="5"/>
        <v>1.602564102564088E-3</v>
      </c>
    </row>
    <row r="12" spans="1:11" x14ac:dyDescent="0.25">
      <c r="A12">
        <v>0</v>
      </c>
      <c r="B12">
        <v>2</v>
      </c>
      <c r="C12">
        <f t="shared" si="0"/>
        <v>2</v>
      </c>
      <c r="D12">
        <f t="shared" si="1"/>
        <v>10416.666666666666</v>
      </c>
      <c r="E12" s="1">
        <f t="shared" si="2"/>
        <v>8.5069444444444378E-2</v>
      </c>
      <c r="G12">
        <v>0</v>
      </c>
      <c r="H12">
        <v>2</v>
      </c>
      <c r="I12">
        <f t="shared" si="3"/>
        <v>51</v>
      </c>
      <c r="J12">
        <f t="shared" si="4"/>
        <v>9615.3846153846152</v>
      </c>
      <c r="K12" s="1">
        <f t="shared" si="5"/>
        <v>1.602564102564088E-3</v>
      </c>
    </row>
    <row r="13" spans="1:11" x14ac:dyDescent="0.25">
      <c r="A13">
        <v>0</v>
      </c>
      <c r="B13">
        <v>1</v>
      </c>
      <c r="C13">
        <f t="shared" si="0"/>
        <v>6</v>
      </c>
      <c r="D13">
        <f t="shared" si="1"/>
        <v>8928.5714285714294</v>
      </c>
      <c r="E13" s="1">
        <f t="shared" si="2"/>
        <v>-6.9940476190476109E-2</v>
      </c>
      <c r="G13">
        <v>0</v>
      </c>
      <c r="H13">
        <v>1</v>
      </c>
      <c r="I13">
        <f t="shared" si="3"/>
        <v>103</v>
      </c>
      <c r="J13">
        <f t="shared" si="4"/>
        <v>9615.3846153846152</v>
      </c>
      <c r="K13" s="1">
        <f t="shared" si="5"/>
        <v>1.602564102564088E-3</v>
      </c>
    </row>
    <row r="14" spans="1:11" x14ac:dyDescent="0.25">
      <c r="A14">
        <v>0</v>
      </c>
      <c r="B14">
        <v>0</v>
      </c>
      <c r="C14">
        <f t="shared" si="0"/>
        <v>12</v>
      </c>
      <c r="D14">
        <f t="shared" si="1"/>
        <v>9615.3846153846152</v>
      </c>
      <c r="E14" s="1">
        <f t="shared" si="2"/>
        <v>1.602564102564088E-3</v>
      </c>
      <c r="G14">
        <v>0</v>
      </c>
      <c r="H14">
        <v>0</v>
      </c>
      <c r="I14">
        <f t="shared" si="3"/>
        <v>207</v>
      </c>
      <c r="J14">
        <f t="shared" si="4"/>
        <v>9615.3846153846152</v>
      </c>
      <c r="K14" s="1">
        <f t="shared" si="5"/>
        <v>1.602564102564088E-3</v>
      </c>
    </row>
    <row r="15" spans="1:11" x14ac:dyDescent="0.25">
      <c r="A15">
        <v>0</v>
      </c>
      <c r="B15">
        <v>-1</v>
      </c>
      <c r="C15">
        <f>ROUND(1/2^B15*($B$3/16/$B$4-1),0)</f>
        <v>24</v>
      </c>
      <c r="D15">
        <f>$B$3/16/(2^B15*C15+1)</f>
        <v>9615.3846153846152</v>
      </c>
      <c r="E15" s="1">
        <f t="shared" si="2"/>
        <v>1.602564102564088E-3</v>
      </c>
      <c r="G15">
        <v>0</v>
      </c>
      <c r="H15">
        <v>-1</v>
      </c>
      <c r="I15">
        <f>ROUND(1/2^H15*($H$3/16/$B$4-1),0)</f>
        <v>415</v>
      </c>
      <c r="J15">
        <f>$H$3/16/(2^H15*I15+1)</f>
        <v>9592.3261390887292</v>
      </c>
      <c r="K15" s="1">
        <f t="shared" ref="K8:K36" si="6">(J15-$B$4)/$B$4</f>
        <v>-7.9936051159071059E-4</v>
      </c>
    </row>
    <row r="16" spans="1:11" x14ac:dyDescent="0.25">
      <c r="A16">
        <v>0</v>
      </c>
      <c r="B16">
        <v>-2</v>
      </c>
      <c r="C16">
        <f t="shared" ref="C16:C21" si="7">ROUND(1/2^B16*($B$3/16/$B$4-1),0)</f>
        <v>48</v>
      </c>
      <c r="D16">
        <f t="shared" ref="D16:D21" si="8">$B$3/16/(2^B16*C16+1)</f>
        <v>9615.3846153846152</v>
      </c>
      <c r="E16" s="1">
        <f t="shared" si="2"/>
        <v>1.602564102564088E-3</v>
      </c>
      <c r="G16">
        <v>0</v>
      </c>
      <c r="H16">
        <v>-2</v>
      </c>
      <c r="I16">
        <f t="shared" ref="I16:I21" si="9">ROUND(1/2^H16*($H$3/16/$B$4-1),0)</f>
        <v>829</v>
      </c>
      <c r="J16">
        <f t="shared" ref="J16:J21" si="10">$H$3/16/(2^H16*I16+1)</f>
        <v>9603.8415366146455</v>
      </c>
      <c r="K16" s="1">
        <f t="shared" ref="K16:K21" si="11">(J16-$B$4)/$B$4</f>
        <v>4.0016006402557498E-4</v>
      </c>
    </row>
    <row r="17" spans="1:11" x14ac:dyDescent="0.25">
      <c r="A17">
        <v>0</v>
      </c>
      <c r="B17">
        <v>-3</v>
      </c>
      <c r="C17">
        <f t="shared" si="7"/>
        <v>96</v>
      </c>
      <c r="D17">
        <f t="shared" si="8"/>
        <v>9615.3846153846152</v>
      </c>
      <c r="E17" s="1">
        <f t="shared" si="2"/>
        <v>1.602564102564088E-3</v>
      </c>
      <c r="G17">
        <v>0</v>
      </c>
      <c r="H17">
        <v>-3</v>
      </c>
      <c r="I17">
        <f t="shared" si="9"/>
        <v>1659</v>
      </c>
      <c r="J17">
        <f t="shared" si="10"/>
        <v>9598.0803839232158</v>
      </c>
      <c r="K17" s="1">
        <f t="shared" si="11"/>
        <v>-1.9996000799835656E-4</v>
      </c>
    </row>
    <row r="18" spans="1:11" x14ac:dyDescent="0.25">
      <c r="A18">
        <v>0</v>
      </c>
      <c r="B18">
        <v>-4</v>
      </c>
      <c r="C18">
        <f t="shared" si="7"/>
        <v>192</v>
      </c>
      <c r="D18">
        <f t="shared" si="8"/>
        <v>9615.3846153846152</v>
      </c>
      <c r="E18" s="1">
        <f t="shared" si="2"/>
        <v>1.602564102564088E-3</v>
      </c>
      <c r="G18">
        <v>0</v>
      </c>
      <c r="H18">
        <v>-4</v>
      </c>
      <c r="I18">
        <f t="shared" si="9"/>
        <v>3317</v>
      </c>
      <c r="J18">
        <f t="shared" si="10"/>
        <v>9600.9600960096013</v>
      </c>
      <c r="K18" s="1">
        <f t="shared" si="11"/>
        <v>1.000100010001385E-4</v>
      </c>
    </row>
    <row r="19" spans="1:11" x14ac:dyDescent="0.25">
      <c r="A19">
        <v>0</v>
      </c>
      <c r="B19">
        <v>-5</v>
      </c>
      <c r="C19">
        <f t="shared" si="7"/>
        <v>385</v>
      </c>
      <c r="D19">
        <f t="shared" si="8"/>
        <v>9592.3261390887292</v>
      </c>
      <c r="E19" s="1">
        <f t="shared" si="2"/>
        <v>-7.9936051159071059E-4</v>
      </c>
      <c r="G19">
        <v>0</v>
      </c>
      <c r="H19">
        <v>-5</v>
      </c>
      <c r="I19">
        <f t="shared" si="9"/>
        <v>6635</v>
      </c>
      <c r="J19">
        <f t="shared" si="10"/>
        <v>9599.5200239988008</v>
      </c>
      <c r="K19" s="1">
        <f t="shared" si="11"/>
        <v>-4.9997500124921622E-5</v>
      </c>
    </row>
    <row r="20" spans="1:11" x14ac:dyDescent="0.25">
      <c r="A20">
        <v>0</v>
      </c>
      <c r="B20">
        <v>-6</v>
      </c>
      <c r="C20">
        <f t="shared" si="7"/>
        <v>769</v>
      </c>
      <c r="D20">
        <f t="shared" si="8"/>
        <v>9603.8415366146455</v>
      </c>
      <c r="E20" s="1">
        <f t="shared" si="2"/>
        <v>4.0016006402557498E-4</v>
      </c>
      <c r="G20">
        <v>0</v>
      </c>
      <c r="H20">
        <v>-6</v>
      </c>
      <c r="I20">
        <f t="shared" si="9"/>
        <v>13269</v>
      </c>
      <c r="J20">
        <f t="shared" si="10"/>
        <v>9600.2400060001492</v>
      </c>
      <c r="K20" s="1">
        <f t="shared" si="11"/>
        <v>2.5000625015536571E-5</v>
      </c>
    </row>
    <row r="21" spans="1:11" x14ac:dyDescent="0.25">
      <c r="A21">
        <v>0</v>
      </c>
      <c r="B21">
        <v>-7</v>
      </c>
      <c r="C21">
        <f t="shared" si="7"/>
        <v>1539</v>
      </c>
      <c r="D21">
        <f t="shared" si="8"/>
        <v>9598.0803839232158</v>
      </c>
      <c r="E21" s="1">
        <f t="shared" si="2"/>
        <v>-1.9996000799835656E-4</v>
      </c>
      <c r="G21">
        <v>0</v>
      </c>
      <c r="H21">
        <v>-7</v>
      </c>
      <c r="I21">
        <f t="shared" si="9"/>
        <v>26539</v>
      </c>
      <c r="J21">
        <f t="shared" si="10"/>
        <v>9599.8800014999815</v>
      </c>
      <c r="K21" s="1">
        <f t="shared" si="11"/>
        <v>-1.2499843751925255E-5</v>
      </c>
    </row>
    <row r="22" spans="1:11" x14ac:dyDescent="0.25">
      <c r="A22">
        <v>1</v>
      </c>
      <c r="B22">
        <v>7</v>
      </c>
      <c r="C22">
        <f>ROUND($B$3/(2^B22*8*$B$4)-1,0)</f>
        <v>-1</v>
      </c>
      <c r="D22" t="e">
        <f>$B$3/(2^B22*8*(C22+1))</f>
        <v>#DIV/0!</v>
      </c>
      <c r="E22" s="1" t="e">
        <f t="shared" si="2"/>
        <v>#DIV/0!</v>
      </c>
      <c r="G22">
        <v>1</v>
      </c>
      <c r="H22">
        <v>7</v>
      </c>
      <c r="I22">
        <f>ROUND($H$3/(2^H22*8*$B$4)-1,0)</f>
        <v>2</v>
      </c>
      <c r="J22">
        <f>$H$3/(2^H22*8*(I22+1))</f>
        <v>10416.666666666666</v>
      </c>
      <c r="K22" s="1">
        <f t="shared" si="6"/>
        <v>8.5069444444444378E-2</v>
      </c>
    </row>
    <row r="23" spans="1:11" x14ac:dyDescent="0.25">
      <c r="A23">
        <v>1</v>
      </c>
      <c r="B23">
        <v>6</v>
      </c>
      <c r="C23">
        <f t="shared" ref="C23:C29" si="12">ROUND($B$3/(2^B23*8*$B$4)-1,0)</f>
        <v>-1</v>
      </c>
      <c r="D23" t="e">
        <f t="shared" ref="D23:D29" si="13">$B$3/(2^B23*8*(C23+1))</f>
        <v>#DIV/0!</v>
      </c>
      <c r="E23" s="1" t="e">
        <f t="shared" si="2"/>
        <v>#DIV/0!</v>
      </c>
      <c r="G23">
        <v>1</v>
      </c>
      <c r="H23">
        <v>6</v>
      </c>
      <c r="I23">
        <f t="shared" ref="I23:I29" si="14">ROUND($H$3/(2^H23*8*$B$4)-1,0)</f>
        <v>6</v>
      </c>
      <c r="J23">
        <f t="shared" ref="J23:J29" si="15">$H$3/(2^H23*8*(I23+1))</f>
        <v>8928.5714285714294</v>
      </c>
      <c r="K23" s="1">
        <f t="shared" ref="K23:K29" si="16">(J23-$B$4)/$B$4</f>
        <v>-6.9940476190476109E-2</v>
      </c>
    </row>
    <row r="24" spans="1:11" x14ac:dyDescent="0.25">
      <c r="A24">
        <v>1</v>
      </c>
      <c r="B24">
        <v>5</v>
      </c>
      <c r="C24">
        <f t="shared" si="12"/>
        <v>0</v>
      </c>
      <c r="D24">
        <f t="shared" si="13"/>
        <v>7812.5</v>
      </c>
      <c r="E24" s="1">
        <f t="shared" si="2"/>
        <v>-0.18619791666666666</v>
      </c>
      <c r="G24">
        <v>1</v>
      </c>
      <c r="H24">
        <v>5</v>
      </c>
      <c r="I24">
        <f t="shared" si="14"/>
        <v>12</v>
      </c>
      <c r="J24">
        <f t="shared" si="15"/>
        <v>9615.3846153846152</v>
      </c>
      <c r="K24" s="1">
        <f t="shared" si="16"/>
        <v>1.602564102564088E-3</v>
      </c>
    </row>
    <row r="25" spans="1:11" x14ac:dyDescent="0.25">
      <c r="A25">
        <v>1</v>
      </c>
      <c r="B25">
        <v>4</v>
      </c>
      <c r="C25">
        <f t="shared" si="12"/>
        <v>1</v>
      </c>
      <c r="D25">
        <f t="shared" si="13"/>
        <v>7812.5</v>
      </c>
      <c r="E25" s="1">
        <f t="shared" si="2"/>
        <v>-0.18619791666666666</v>
      </c>
      <c r="G25">
        <v>1</v>
      </c>
      <c r="H25">
        <v>4</v>
      </c>
      <c r="I25">
        <f t="shared" si="14"/>
        <v>25</v>
      </c>
      <c r="J25">
        <f t="shared" si="15"/>
        <v>9615.3846153846152</v>
      </c>
      <c r="K25" s="1">
        <f t="shared" si="16"/>
        <v>1.602564102564088E-3</v>
      </c>
    </row>
    <row r="26" spans="1:11" x14ac:dyDescent="0.25">
      <c r="A26">
        <v>1</v>
      </c>
      <c r="B26">
        <v>3</v>
      </c>
      <c r="C26">
        <f t="shared" si="12"/>
        <v>2</v>
      </c>
      <c r="D26">
        <f t="shared" si="13"/>
        <v>10416.666666666666</v>
      </c>
      <c r="E26" s="1">
        <f t="shared" si="2"/>
        <v>8.5069444444444378E-2</v>
      </c>
      <c r="G26">
        <v>1</v>
      </c>
      <c r="H26">
        <v>3</v>
      </c>
      <c r="I26">
        <f t="shared" si="14"/>
        <v>51</v>
      </c>
      <c r="J26">
        <f t="shared" si="15"/>
        <v>9615.3846153846152</v>
      </c>
      <c r="K26" s="1">
        <f t="shared" si="16"/>
        <v>1.602564102564088E-3</v>
      </c>
    </row>
    <row r="27" spans="1:11" x14ac:dyDescent="0.25">
      <c r="A27">
        <v>1</v>
      </c>
      <c r="B27">
        <v>2</v>
      </c>
      <c r="C27">
        <f t="shared" si="12"/>
        <v>6</v>
      </c>
      <c r="D27">
        <f t="shared" si="13"/>
        <v>8928.5714285714294</v>
      </c>
      <c r="E27" s="1">
        <f t="shared" si="2"/>
        <v>-6.9940476190476109E-2</v>
      </c>
      <c r="G27">
        <v>1</v>
      </c>
      <c r="H27">
        <v>2</v>
      </c>
      <c r="I27">
        <f t="shared" si="14"/>
        <v>103</v>
      </c>
      <c r="J27">
        <f t="shared" si="15"/>
        <v>9615.3846153846152</v>
      </c>
      <c r="K27" s="1">
        <f t="shared" si="16"/>
        <v>1.602564102564088E-3</v>
      </c>
    </row>
    <row r="28" spans="1:11" x14ac:dyDescent="0.25">
      <c r="A28">
        <v>1</v>
      </c>
      <c r="B28">
        <v>1</v>
      </c>
      <c r="C28">
        <f t="shared" si="12"/>
        <v>12</v>
      </c>
      <c r="D28">
        <f t="shared" si="13"/>
        <v>9615.3846153846152</v>
      </c>
      <c r="E28" s="1">
        <f t="shared" si="2"/>
        <v>1.602564102564088E-3</v>
      </c>
      <c r="G28">
        <v>1</v>
      </c>
      <c r="H28">
        <v>1</v>
      </c>
      <c r="I28">
        <f t="shared" si="14"/>
        <v>207</v>
      </c>
      <c r="J28">
        <f t="shared" si="15"/>
        <v>9615.3846153846152</v>
      </c>
      <c r="K28" s="1">
        <f t="shared" si="16"/>
        <v>1.602564102564088E-3</v>
      </c>
    </row>
    <row r="29" spans="1:11" x14ac:dyDescent="0.25">
      <c r="A29">
        <v>1</v>
      </c>
      <c r="B29">
        <v>0</v>
      </c>
      <c r="C29">
        <f t="shared" si="12"/>
        <v>25</v>
      </c>
      <c r="D29">
        <f t="shared" si="13"/>
        <v>9615.3846153846152</v>
      </c>
      <c r="E29" s="1">
        <f t="shared" si="2"/>
        <v>1.602564102564088E-3</v>
      </c>
      <c r="G29">
        <v>1</v>
      </c>
      <c r="H29">
        <v>0</v>
      </c>
      <c r="I29">
        <f t="shared" si="14"/>
        <v>416</v>
      </c>
      <c r="J29">
        <f t="shared" si="15"/>
        <v>9592.3261390887292</v>
      </c>
      <c r="K29" s="1">
        <f t="shared" si="16"/>
        <v>-7.9936051159071059E-4</v>
      </c>
    </row>
    <row r="30" spans="1:11" x14ac:dyDescent="0.25">
      <c r="A30">
        <v>1</v>
      </c>
      <c r="B30">
        <v>-1</v>
      </c>
      <c r="C30">
        <f>ROUND(1/2^B30*($B$3/8/$B$4-1),0)</f>
        <v>50</v>
      </c>
      <c r="D30">
        <f>$B$3/8/(2^B30*C30+1)</f>
        <v>9615.3846153846152</v>
      </c>
      <c r="E30" s="1">
        <f t="shared" si="2"/>
        <v>1.602564102564088E-3</v>
      </c>
      <c r="G30">
        <v>1</v>
      </c>
      <c r="H30">
        <v>-1</v>
      </c>
      <c r="I30">
        <f>ROUND(1/2^H30*($H$3/8/$B$4-1),0)</f>
        <v>831</v>
      </c>
      <c r="J30">
        <f>$H$3/8/(2^H30*I30+1)</f>
        <v>9603.8415366146455</v>
      </c>
      <c r="K30" s="1">
        <f t="shared" si="6"/>
        <v>4.0016006402557498E-4</v>
      </c>
    </row>
    <row r="31" spans="1:11" x14ac:dyDescent="0.25">
      <c r="A31">
        <v>1</v>
      </c>
      <c r="B31">
        <v>-2</v>
      </c>
      <c r="C31">
        <f t="shared" ref="C31:C36" si="17">ROUND(1/2^B31*($B$3/8/$B$4-1),0)</f>
        <v>100</v>
      </c>
      <c r="D31">
        <f t="shared" ref="D31:D36" si="18">$B$3/8/(2^B31*C31+1)</f>
        <v>9615.3846153846152</v>
      </c>
      <c r="E31" s="1">
        <f t="shared" si="2"/>
        <v>1.602564102564088E-3</v>
      </c>
      <c r="G31">
        <v>1</v>
      </c>
      <c r="H31">
        <v>-2</v>
      </c>
      <c r="I31">
        <f t="shared" ref="I31:I36" si="19">ROUND(1/2^H31*($H$3/8/$B$4-1),0)</f>
        <v>1663</v>
      </c>
      <c r="J31">
        <f t="shared" ref="J31:J36" si="20">$H$3/8/(2^H31*I31+1)</f>
        <v>9598.0803839232158</v>
      </c>
      <c r="K31" s="1">
        <f t="shared" ref="K31:K36" si="21">(J31-$B$4)/$B$4</f>
        <v>-1.9996000799835656E-4</v>
      </c>
    </row>
    <row r="32" spans="1:11" x14ac:dyDescent="0.25">
      <c r="A32">
        <v>1</v>
      </c>
      <c r="B32">
        <v>-3</v>
      </c>
      <c r="C32">
        <f t="shared" si="17"/>
        <v>200</v>
      </c>
      <c r="D32">
        <f t="shared" si="18"/>
        <v>9615.3846153846152</v>
      </c>
      <c r="E32" s="1">
        <f t="shared" si="2"/>
        <v>1.602564102564088E-3</v>
      </c>
      <c r="G32">
        <v>1</v>
      </c>
      <c r="H32">
        <v>-3</v>
      </c>
      <c r="I32">
        <f t="shared" si="19"/>
        <v>3325</v>
      </c>
      <c r="J32">
        <f t="shared" si="20"/>
        <v>9600.9600960096013</v>
      </c>
      <c r="K32" s="1">
        <f t="shared" si="21"/>
        <v>1.000100010001385E-4</v>
      </c>
    </row>
    <row r="33" spans="1:11" x14ac:dyDescent="0.25">
      <c r="A33">
        <v>1</v>
      </c>
      <c r="B33">
        <v>-4</v>
      </c>
      <c r="C33">
        <f t="shared" si="17"/>
        <v>401</v>
      </c>
      <c r="D33">
        <f t="shared" si="18"/>
        <v>9592.3261390887292</v>
      </c>
      <c r="E33" s="1">
        <f t="shared" si="2"/>
        <v>-7.9936051159071059E-4</v>
      </c>
      <c r="G33">
        <v>1</v>
      </c>
      <c r="H33">
        <v>-4</v>
      </c>
      <c r="I33">
        <f t="shared" si="19"/>
        <v>6651</v>
      </c>
      <c r="J33">
        <f t="shared" si="20"/>
        <v>9599.5200239988008</v>
      </c>
      <c r="K33" s="1">
        <f t="shared" si="21"/>
        <v>-4.9997500124921622E-5</v>
      </c>
    </row>
    <row r="34" spans="1:11" x14ac:dyDescent="0.25">
      <c r="A34">
        <v>1</v>
      </c>
      <c r="B34">
        <v>-5</v>
      </c>
      <c r="C34">
        <f t="shared" si="17"/>
        <v>801</v>
      </c>
      <c r="D34">
        <f t="shared" si="18"/>
        <v>9603.8415366146455</v>
      </c>
      <c r="E34" s="1">
        <f t="shared" si="2"/>
        <v>4.0016006402557498E-4</v>
      </c>
      <c r="G34">
        <v>1</v>
      </c>
      <c r="H34">
        <v>-5</v>
      </c>
      <c r="I34">
        <f t="shared" si="19"/>
        <v>13301</v>
      </c>
      <c r="J34">
        <f t="shared" si="20"/>
        <v>9600.2400060001492</v>
      </c>
      <c r="K34" s="1">
        <f t="shared" si="21"/>
        <v>2.5000625015536571E-5</v>
      </c>
    </row>
    <row r="35" spans="1:11" x14ac:dyDescent="0.25">
      <c r="A35">
        <v>1</v>
      </c>
      <c r="B35">
        <v>-6</v>
      </c>
      <c r="C35">
        <f t="shared" si="17"/>
        <v>1603</v>
      </c>
      <c r="D35">
        <f t="shared" si="18"/>
        <v>9598.0803839232158</v>
      </c>
      <c r="E35" s="1">
        <f t="shared" si="2"/>
        <v>-1.9996000799835656E-4</v>
      </c>
      <c r="G35">
        <v>1</v>
      </c>
      <c r="H35">
        <v>-6</v>
      </c>
      <c r="I35">
        <f t="shared" si="19"/>
        <v>26603</v>
      </c>
      <c r="J35">
        <f t="shared" si="20"/>
        <v>9599.8800014999815</v>
      </c>
      <c r="K35" s="1">
        <f t="shared" si="21"/>
        <v>-1.2499843751925255E-5</v>
      </c>
    </row>
    <row r="36" spans="1:11" x14ac:dyDescent="0.25">
      <c r="A36">
        <v>1</v>
      </c>
      <c r="B36">
        <v>-7</v>
      </c>
      <c r="C36">
        <f t="shared" si="17"/>
        <v>3205</v>
      </c>
      <c r="D36">
        <f t="shared" si="18"/>
        <v>9600.9600960096013</v>
      </c>
      <c r="E36" s="1">
        <f t="shared" si="2"/>
        <v>1.000100010001385E-4</v>
      </c>
      <c r="G36">
        <v>1</v>
      </c>
      <c r="H36">
        <v>-7</v>
      </c>
      <c r="I36">
        <f t="shared" si="19"/>
        <v>53205</v>
      </c>
      <c r="J36">
        <f t="shared" si="20"/>
        <v>9600.0600003750023</v>
      </c>
      <c r="K36" s="1">
        <f t="shared" si="21"/>
        <v>6.2500390627443877E-6</v>
      </c>
    </row>
  </sheetData>
  <mergeCells count="1">
    <mergeCell ref="A1:E1"/>
  </mergeCells>
  <conditionalFormatting sqref="C7:C36">
    <cfRule type="cellIs" dxfId="4" priority="2" operator="greaterThan">
      <formula>4095</formula>
    </cfRule>
  </conditionalFormatting>
  <conditionalFormatting sqref="I7:I36">
    <cfRule type="cellIs" dxfId="2" priority="1" operator="greaterThan">
      <formula>4095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Calculator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2013-07-18T10:40:08Z</dcterms:modified>
</cp:coreProperties>
</file>